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codeName="ThisWorkbook" defaultThemeVersion="166925"/>
  <mc:AlternateContent xmlns:mc="http://schemas.openxmlformats.org/markup-compatibility/2006">
    <mc:Choice Requires="x15">
      <x15ac:absPath xmlns:x15ac="http://schemas.microsoft.com/office/spreadsheetml/2010/11/ac" url="J:\website\drafts\sarah\vibration\assets\docs\"/>
    </mc:Choice>
  </mc:AlternateContent>
  <xr:revisionPtr revIDLastSave="0" documentId="8_{77DA73F3-FCBC-4CAA-A990-E901439BBE41}" xr6:coauthVersionLast="47" xr6:coauthVersionMax="47" xr10:uidLastSave="{00000000-0000-0000-0000-000000000000}"/>
  <bookViews>
    <workbookView showSheetTabs="0" xWindow="-98" yWindow="-98" windowWidth="20715" windowHeight="1327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11" i="1"/>
  <c r="B12" i="1"/>
  <c r="B13" i="1"/>
  <c r="D13" i="1" s="1"/>
  <c r="B14" i="1"/>
  <c r="B9" i="1"/>
  <c r="E9" i="1" s="1"/>
  <c r="J18" i="1"/>
  <c r="F14" i="1" l="1"/>
  <c r="E14" i="1"/>
  <c r="F13" i="1"/>
  <c r="E13" i="1"/>
  <c r="F12" i="1"/>
  <c r="E12" i="1"/>
  <c r="D11" i="1"/>
  <c r="F11" i="1"/>
  <c r="E11" i="1"/>
  <c r="E10" i="1"/>
  <c r="F10" i="1"/>
  <c r="F9" i="1"/>
  <c r="D10" i="1"/>
  <c r="D9" i="1"/>
  <c r="D14" i="1"/>
  <c r="D12" i="1"/>
  <c r="N9" i="1"/>
  <c r="N10" i="1"/>
  <c r="N11" i="1"/>
  <c r="N12" i="1"/>
  <c r="N13" i="1"/>
  <c r="N14" i="1"/>
  <c r="I14" i="1" l="1"/>
  <c r="J14" i="1"/>
  <c r="J13" i="1"/>
  <c r="I13" i="1"/>
  <c r="J12" i="1"/>
  <c r="I12" i="1"/>
  <c r="J11" i="1"/>
  <c r="I11" i="1"/>
  <c r="J10" i="1"/>
  <c r="I10" i="1"/>
  <c r="I9" i="1"/>
  <c r="J9" i="1"/>
  <c r="J16" i="1" l="1"/>
  <c r="I16" i="1"/>
  <c r="I17" i="1" s="1"/>
</calcChain>
</file>

<file path=xl/sharedStrings.xml><?xml version="1.0" encoding="utf-8"?>
<sst xmlns="http://schemas.openxmlformats.org/spreadsheetml/2006/main" count="75" uniqueCount="75">
  <si>
    <t xml:space="preserve">                             HAND-ARM VIBRATION EXPOSURE CALCULATOR</t>
  </si>
  <si>
    <t>Version 6.3  September 2023</t>
  </si>
  <si>
    <t>Company name/work area:</t>
  </si>
  <si>
    <r>
      <t xml:space="preserve">Employee ID </t>
    </r>
    <r>
      <rPr>
        <b/>
        <sz val="10"/>
        <color theme="1"/>
        <rFont val="Calibri"/>
        <family val="2"/>
        <scheme val="minor"/>
      </rPr>
      <t>and/or</t>
    </r>
    <r>
      <rPr>
        <b/>
        <sz val="14"/>
        <color theme="1"/>
        <rFont val="Calibri"/>
        <family val="2"/>
        <scheme val="minor"/>
      </rPr>
      <t xml:space="preserve"> task name:</t>
    </r>
  </si>
  <si>
    <r>
      <rPr>
        <b/>
        <sz val="16"/>
        <color theme="1"/>
        <rFont val="Calibri"/>
        <family val="2"/>
        <scheme val="minor"/>
      </rPr>
      <t>Tool</t>
    </r>
    <r>
      <rPr>
        <b/>
        <sz val="11"/>
        <color theme="1"/>
        <rFont val="Calibri"/>
        <family val="2"/>
        <scheme val="minor"/>
      </rPr>
      <t xml:space="preserve">
</t>
    </r>
    <r>
      <rPr>
        <b/>
        <sz val="14"/>
        <color theme="1"/>
        <rFont val="Calibri"/>
        <family val="2"/>
        <scheme val="minor"/>
      </rPr>
      <t>Use drop-down list for HSE recommended initial tool magnitude value (range for tool shown in brackets) or manually add tool type and/or magnitude in this column and the Vibration magnitude in "User" column.</t>
    </r>
  </si>
  <si>
    <r>
      <t xml:space="preserve">Vibration magnitude </t>
    </r>
    <r>
      <rPr>
        <sz val="16"/>
        <color theme="1"/>
        <rFont val="Calibri"/>
        <family val="2"/>
        <scheme val="minor"/>
      </rPr>
      <t>m/s²</t>
    </r>
  </si>
  <si>
    <r>
      <t xml:space="preserve">Task
</t>
    </r>
    <r>
      <rPr>
        <sz val="16"/>
        <color theme="1"/>
        <rFont val="Calibri"/>
        <family val="2"/>
        <scheme val="minor"/>
      </rPr>
      <t>Points
per hour</t>
    </r>
  </si>
  <si>
    <r>
      <t xml:space="preserve">Time to reach EAV </t>
    </r>
    <r>
      <rPr>
        <sz val="16"/>
        <color theme="1"/>
        <rFont val="Calibri"/>
        <family val="2"/>
        <scheme val="minor"/>
      </rPr>
      <t>hh:mm</t>
    </r>
  </si>
  <si>
    <r>
      <t xml:space="preserve">Time to reach ELV </t>
    </r>
    <r>
      <rPr>
        <sz val="16"/>
        <color theme="1"/>
        <rFont val="Calibri"/>
        <family val="2"/>
        <scheme val="minor"/>
      </rPr>
      <t>hh:mm</t>
    </r>
  </si>
  <si>
    <t>Exposure duration</t>
  </si>
  <si>
    <r>
      <t xml:space="preserve">Partial exposure
</t>
    </r>
    <r>
      <rPr>
        <sz val="16"/>
        <color theme="1"/>
        <rFont val="Calibri"/>
        <family val="2"/>
        <scheme val="minor"/>
      </rPr>
      <t>m/s</t>
    </r>
    <r>
      <rPr>
        <vertAlign val="superscript"/>
        <sz val="16"/>
        <color theme="1"/>
        <rFont val="Calibri"/>
        <family val="2"/>
        <scheme val="minor"/>
      </rPr>
      <t>2</t>
    </r>
    <r>
      <rPr>
        <sz val="16"/>
        <color theme="1"/>
        <rFont val="Calibri"/>
        <family val="2"/>
        <scheme val="minor"/>
      </rPr>
      <t xml:space="preserve"> A(8)</t>
    </r>
  </si>
  <si>
    <r>
      <t xml:space="preserve">Partial exposure
</t>
    </r>
    <r>
      <rPr>
        <sz val="16"/>
        <color theme="1"/>
        <rFont val="Calibri"/>
        <family val="2"/>
        <scheme val="minor"/>
      </rPr>
      <t>Points</t>
    </r>
  </si>
  <si>
    <t>Decimal time</t>
  </si>
  <si>
    <t>Thresholds (m/s²)</t>
  </si>
  <si>
    <t>Info text</t>
  </si>
  <si>
    <t>Machine lookup [Range m/s²]</t>
  </si>
  <si>
    <t>HSE recommended Value (m/s²)</t>
  </si>
  <si>
    <t>HSE</t>
  </si>
  <si>
    <t>User</t>
  </si>
  <si>
    <t>hours</t>
  </si>
  <si>
    <t>mins.</t>
  </si>
  <si>
    <t>Exposure likely to be below EAV (100 points)</t>
  </si>
  <si>
    <t>Drills - Standard drill bit     [2-5]</t>
  </si>
  <si>
    <t>WARNING: Exposure potentially above EAV (100 points)</t>
  </si>
  <si>
    <t>Drills - Hole saw    [4-12]</t>
  </si>
  <si>
    <t>WARNING: Exposure at or above EAV (100 points)</t>
  </si>
  <si>
    <t>Drills - Core (78-107mm)     [6-8]</t>
  </si>
  <si>
    <t>WARNING: Exposure potentially above ELV (400 points)</t>
  </si>
  <si>
    <t>Drills - Impact     [7-13]</t>
  </si>
  <si>
    <t>WARNING: Exposure above ELV (400 points)</t>
  </si>
  <si>
    <t>Grinders - Angle (100-180mm)     [3-10]</t>
  </si>
  <si>
    <t>Grinders - Angle (Flapper discs)     [2-5]</t>
  </si>
  <si>
    <r>
      <rPr>
        <b/>
        <u/>
        <sz val="16"/>
        <color theme="0"/>
        <rFont val="Calibri"/>
        <family val="2"/>
        <scheme val="minor"/>
      </rPr>
      <t>INSTRUCTIONS:</t>
    </r>
    <r>
      <rPr>
        <b/>
        <sz val="16"/>
        <color theme="0"/>
        <rFont val="Calibri"/>
        <family val="2"/>
        <scheme val="minor"/>
      </rPr>
      <t xml:space="preserve"> Enter vibration magnitudes and exposure durations (for an individual worker or a task carried out by several workers) in the white areas. Results are displayed in the yellow areas.
Additional information such as company name, worker name may be added if printing or saving the calculation.</t>
    </r>
  </si>
  <si>
    <r>
      <t xml:space="preserve">Daily exposure
</t>
    </r>
    <r>
      <rPr>
        <sz val="16"/>
        <color theme="1"/>
        <rFont val="Calibri"/>
        <family val="2"/>
        <scheme val="minor"/>
      </rPr>
      <t>m/s² A(8)</t>
    </r>
  </si>
  <si>
    <r>
      <t xml:space="preserve">Daily exposure </t>
    </r>
    <r>
      <rPr>
        <sz val="16"/>
        <color theme="1"/>
        <rFont val="Calibri"/>
        <family val="2"/>
        <scheme val="minor"/>
      </rPr>
      <t>points</t>
    </r>
  </si>
  <si>
    <t>Grinders - Angle (220-300mm)     [4-11]</t>
  </si>
  <si>
    <t>Grinders - Die     [5-10]</t>
  </si>
  <si>
    <t>Grinders - Straight     [4-9]</t>
  </si>
  <si>
    <t>Exposure calculation by:</t>
  </si>
  <si>
    <t>Calculation</t>
  </si>
  <si>
    <t>Needle Scalers (non Vib reduced)     [12-26]</t>
  </si>
  <si>
    <t>Job role:</t>
  </si>
  <si>
    <t>date:</t>
  </si>
  <si>
    <t>Needle Scalers (Vib reduced)     [3-8]</t>
  </si>
  <si>
    <t>Nibblers     [7-12]</t>
  </si>
  <si>
    <t>Reciprocating Saws     [7-27]</t>
  </si>
  <si>
    <t>Random-Orbital Sanders (DA)     [6-14]</t>
  </si>
  <si>
    <t>Orbital Sanders     [4-12]</t>
  </si>
  <si>
    <t>Breakers (Vibration reduced)     [7-18]</t>
  </si>
  <si>
    <t>Demolition/rotary Hammers     [10-21]</t>
  </si>
  <si>
    <t>Plate Compacters (non Vib reduced)     [9-22]</t>
  </si>
  <si>
    <t>Plate Compacters (Vib reduced)     [2-7]</t>
  </si>
  <si>
    <t>Pneumatic Hammers     [10-29]</t>
  </si>
  <si>
    <t>Cut off Saws     [5-14]</t>
  </si>
  <si>
    <t>Scabblers     [4-14]</t>
  </si>
  <si>
    <t>Trench Rammers     [13-13]</t>
  </si>
  <si>
    <t>Water-jetting Guns     [1-5]</t>
  </si>
  <si>
    <t>Brushcutters (saw blade)     [3-5]</t>
  </si>
  <si>
    <t>Chainsaws     [5-7]</t>
  </si>
  <si>
    <t>Hedgetrimmers     [3-7]</t>
  </si>
  <si>
    <t>Mowers - hand guided     [4-8]</t>
  </si>
  <si>
    <t>Mowers - Ride on     [3-7]</t>
  </si>
  <si>
    <t>Strimmers     [2-7]</t>
  </si>
  <si>
    <t>Chipping Hammers (Chipping weld)     [20-32]</t>
  </si>
  <si>
    <t>Impact Wrenches (3/8" to 3/4" drive)     [3-6]</t>
  </si>
  <si>
    <t>Impact Wrenches (1" drive)     [7-11]</t>
  </si>
  <si>
    <t>Pedestal Grinders     [2-11]</t>
  </si>
  <si>
    <t>Polishers - Angle (Hand held)     [1-3]</t>
  </si>
  <si>
    <t>Chipping Hammers (Chipping Stone)     [11-22]</t>
  </si>
  <si>
    <t>Rock Drills     [10-28]</t>
  </si>
  <si>
    <t>Stone Hammers     [7-22]</t>
  </si>
  <si>
    <t>Jigsaws     [9-17]</t>
  </si>
  <si>
    <t>Routers     [2-3]</t>
  </si>
  <si>
    <t>Staplers     [2-6]</t>
  </si>
  <si>
    <t>Nail Guns     [3-13]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</si>
</sst>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mm"/>
  </numFmts>
  <fonts count="15">
    <font>
      <sz val="11"/>
      <color theme="1"/>
      <name val="Calibri"/>
      <family val="2"/>
      <scheme val="minor"/>
    </font>
    <font>
      <sz val="14"/>
      <color theme="1"/>
      <name val="Calibri"/>
      <family val="2"/>
      <scheme val="minor"/>
    </font>
    <font>
      <b/>
      <sz val="14"/>
      <color theme="1"/>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vertAlign val="superscript"/>
      <sz val="16"/>
      <color theme="1"/>
      <name val="Calibri"/>
      <family val="2"/>
      <scheme val="minor"/>
    </font>
    <font>
      <b/>
      <sz val="18"/>
      <color theme="1"/>
      <name val="Calibri"/>
      <family val="2"/>
      <scheme val="minor"/>
    </font>
    <font>
      <b/>
      <sz val="10"/>
      <color theme="1"/>
      <name val="Calibri"/>
      <family val="2"/>
      <scheme val="minor"/>
    </font>
    <font>
      <b/>
      <sz val="28"/>
      <color theme="0"/>
      <name val="Arial Narrow"/>
      <family val="2"/>
    </font>
    <font>
      <b/>
      <sz val="16"/>
      <color theme="0"/>
      <name val="Calibri"/>
      <family val="2"/>
      <scheme val="minor"/>
    </font>
    <font>
      <b/>
      <sz val="12"/>
      <color theme="1"/>
      <name val="Calibri"/>
      <family val="2"/>
      <scheme val="minor"/>
    </font>
    <font>
      <b/>
      <sz val="28"/>
      <color rgb="FFC00000"/>
      <name val="Arial Narrow"/>
      <family val="2"/>
    </font>
    <font>
      <b/>
      <sz val="12"/>
      <color rgb="FFC00000"/>
      <name val="Arial Narrow"/>
      <family val="2"/>
    </font>
    <font>
      <b/>
      <u/>
      <sz val="16"/>
      <color theme="0"/>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5C000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64"/>
      </left>
      <right/>
      <top/>
      <bottom style="thin">
        <color auto="1"/>
      </bottom>
      <diagonal/>
    </border>
    <border>
      <left style="thick">
        <color rgb="FF5C0000"/>
      </left>
      <right style="thick">
        <color rgb="FF5C0000"/>
      </right>
      <top style="thick">
        <color rgb="FF5C0000"/>
      </top>
      <bottom/>
      <diagonal/>
    </border>
    <border>
      <left style="thick">
        <color rgb="FF5C0000"/>
      </left>
      <right style="thick">
        <color rgb="FF5C0000"/>
      </right>
      <top style="thin">
        <color auto="1"/>
      </top>
      <bottom style="thin">
        <color auto="1"/>
      </bottom>
      <diagonal/>
    </border>
    <border>
      <left style="thick">
        <color rgb="FF5C0000"/>
      </left>
      <right style="thick">
        <color rgb="FF5C0000"/>
      </right>
      <top/>
      <bottom style="thin">
        <color auto="1"/>
      </bottom>
      <diagonal/>
    </border>
    <border>
      <left style="thick">
        <color rgb="FF5C0000"/>
      </left>
      <right/>
      <top style="thick">
        <color rgb="FF5C0000"/>
      </top>
      <bottom/>
      <diagonal/>
    </border>
    <border>
      <left/>
      <right style="thick">
        <color rgb="FF5C0000"/>
      </right>
      <top style="thick">
        <color rgb="FF5C0000"/>
      </top>
      <bottom/>
      <diagonal/>
    </border>
    <border>
      <left style="thick">
        <color rgb="FF5C0000"/>
      </left>
      <right/>
      <top/>
      <bottom style="thin">
        <color auto="1"/>
      </bottom>
      <diagonal/>
    </border>
    <border>
      <left style="thin">
        <color indexed="64"/>
      </left>
      <right style="thick">
        <color rgb="FF5C0000"/>
      </right>
      <top/>
      <bottom style="thin">
        <color auto="1"/>
      </bottom>
      <diagonal/>
    </border>
    <border>
      <left style="thick">
        <color rgb="FF5C0000"/>
      </left>
      <right style="thin">
        <color auto="1"/>
      </right>
      <top style="thin">
        <color auto="1"/>
      </top>
      <bottom style="thin">
        <color auto="1"/>
      </bottom>
      <diagonal/>
    </border>
    <border>
      <left style="thin">
        <color auto="1"/>
      </left>
      <right style="thick">
        <color rgb="FF5C0000"/>
      </right>
      <top style="thin">
        <color auto="1"/>
      </top>
      <bottom style="thin">
        <color auto="1"/>
      </bottom>
      <diagonal/>
    </border>
    <border>
      <left style="thin">
        <color indexed="64"/>
      </left>
      <right/>
      <top style="thick">
        <color rgb="FF5C0000"/>
      </top>
      <bottom/>
      <diagonal/>
    </border>
    <border>
      <left/>
      <right/>
      <top style="thick">
        <color rgb="FF5C0000"/>
      </top>
      <bottom/>
      <diagonal/>
    </border>
    <border>
      <left style="thick">
        <color rgb="FF5C0000"/>
      </left>
      <right/>
      <top/>
      <bottom style="thick">
        <color rgb="FF5C0000"/>
      </bottom>
      <diagonal/>
    </border>
    <border>
      <left/>
      <right/>
      <top/>
      <bottom style="thick">
        <color rgb="FF5C0000"/>
      </bottom>
      <diagonal/>
    </border>
    <border>
      <left/>
      <right style="thick">
        <color rgb="FF5C0000"/>
      </right>
      <top/>
      <bottom style="thick">
        <color rgb="FF5C0000"/>
      </bottom>
      <diagonal/>
    </border>
    <border>
      <left style="thick">
        <color rgb="FF5C0000"/>
      </left>
      <right/>
      <top style="thin">
        <color auto="1"/>
      </top>
      <bottom style="thin">
        <color auto="1"/>
      </bottom>
      <diagonal/>
    </border>
    <border>
      <left style="thick">
        <color rgb="FF5C0000"/>
      </left>
      <right/>
      <top style="thick">
        <color rgb="FF5C0000"/>
      </top>
      <bottom style="thin">
        <color auto="1"/>
      </bottom>
      <diagonal/>
    </border>
    <border>
      <left/>
      <right style="thick">
        <color rgb="FF5C0000"/>
      </right>
      <top style="thick">
        <color rgb="FF5C0000"/>
      </top>
      <bottom style="thin">
        <color auto="1"/>
      </bottom>
      <diagonal/>
    </border>
    <border>
      <left style="thick">
        <color rgb="FF5C0000"/>
      </left>
      <right/>
      <top/>
      <bottom/>
      <diagonal/>
    </border>
    <border>
      <left/>
      <right/>
      <top style="thin">
        <color auto="1"/>
      </top>
      <bottom style="thick">
        <color rgb="FF5C0000"/>
      </bottom>
      <diagonal/>
    </border>
    <border>
      <left/>
      <right/>
      <top style="thick">
        <color rgb="FF5C0000"/>
      </top>
      <bottom style="thin">
        <color auto="1"/>
      </bottom>
      <diagonal/>
    </border>
    <border>
      <left style="thick">
        <color rgb="FF5C0000"/>
      </left>
      <right style="thick">
        <color rgb="FF5C0000"/>
      </right>
      <top style="thin">
        <color auto="1"/>
      </top>
      <bottom style="thick">
        <color rgb="FF5C0000"/>
      </bottom>
      <diagonal/>
    </border>
    <border>
      <left style="thick">
        <color rgb="FF5C0000"/>
      </left>
      <right style="thin">
        <color auto="1"/>
      </right>
      <top style="thin">
        <color auto="1"/>
      </top>
      <bottom style="thick">
        <color rgb="FF5C0000"/>
      </bottom>
      <diagonal/>
    </border>
    <border>
      <left style="thin">
        <color auto="1"/>
      </left>
      <right style="thick">
        <color rgb="FF5C0000"/>
      </right>
      <top style="thin">
        <color auto="1"/>
      </top>
      <bottom style="thick">
        <color rgb="FF5C0000"/>
      </bottom>
      <diagonal/>
    </border>
    <border>
      <left style="thin">
        <color theme="0"/>
      </left>
      <right style="thick">
        <color rgb="FF5C0000"/>
      </right>
      <top style="thin">
        <color indexed="64"/>
      </top>
      <bottom style="thick">
        <color rgb="FF5C0000"/>
      </bottom>
      <diagonal/>
    </border>
    <border>
      <left/>
      <right style="thick">
        <color rgb="FF5C0000"/>
      </right>
      <top style="thin">
        <color auto="1"/>
      </top>
      <bottom style="thick">
        <color rgb="FF5C0000"/>
      </bottom>
      <diagonal/>
    </border>
  </borders>
  <cellStyleXfs count="1">
    <xf numFmtId="0" fontId="0" fillId="0" borderId="0"/>
  </cellStyleXfs>
  <cellXfs count="76">
    <xf numFmtId="0" fontId="0" fillId="0" borderId="0" xfId="0"/>
    <xf numFmtId="0" fontId="1" fillId="4" borderId="0" xfId="0" applyFont="1" applyFill="1"/>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1" fontId="1" fillId="0" borderId="0" xfId="0" applyNumberFormat="1" applyFont="1" applyAlignment="1">
      <alignment horizontal="center"/>
    </xf>
    <xf numFmtId="0" fontId="1" fillId="0" borderId="1" xfId="0" applyFont="1" applyBorder="1"/>
    <xf numFmtId="0" fontId="1" fillId="0" borderId="1" xfId="0" applyFont="1" applyBorder="1" applyAlignment="1">
      <alignment horizontal="center"/>
    </xf>
    <xf numFmtId="0" fontId="1" fillId="5" borderId="4" xfId="0" applyFont="1" applyFill="1" applyBorder="1" applyProtection="1">
      <protection locked="0"/>
    </xf>
    <xf numFmtId="0" fontId="4" fillId="0" borderId="11" xfId="0" applyFont="1" applyBorder="1" applyAlignment="1" applyProtection="1">
      <alignment horizontal="center"/>
      <protection locked="0"/>
    </xf>
    <xf numFmtId="0" fontId="4" fillId="5" borderId="10" xfId="0" applyFont="1" applyFill="1" applyBorder="1" applyAlignment="1" applyProtection="1">
      <alignment horizontal="center"/>
      <protection locked="0"/>
    </xf>
    <xf numFmtId="0" fontId="4" fillId="5" borderId="11" xfId="0" applyFont="1" applyFill="1" applyBorder="1" applyAlignment="1" applyProtection="1">
      <alignment horizontal="center"/>
      <protection locked="0"/>
    </xf>
    <xf numFmtId="164" fontId="4" fillId="3" borderId="4" xfId="0" applyNumberFormat="1" applyFont="1" applyFill="1" applyBorder="1" applyAlignment="1" applyProtection="1">
      <alignment horizontal="center"/>
      <protection hidden="1"/>
    </xf>
    <xf numFmtId="1" fontId="4" fillId="3" borderId="4" xfId="0" applyNumberFormat="1" applyFont="1" applyFill="1" applyBorder="1" applyAlignment="1" applyProtection="1">
      <alignment horizontal="center"/>
      <protection hidden="1"/>
    </xf>
    <xf numFmtId="1" fontId="4" fillId="3" borderId="1" xfId="0" applyNumberFormat="1" applyFont="1" applyFill="1" applyBorder="1" applyAlignment="1" applyProtection="1">
      <alignment horizontal="center"/>
      <protection hidden="1"/>
    </xf>
    <xf numFmtId="165" fontId="4" fillId="3" borderId="4" xfId="0" applyNumberFormat="1" applyFont="1" applyFill="1" applyBorder="1" applyAlignment="1" applyProtection="1">
      <alignment horizontal="center"/>
      <protection hidden="1"/>
    </xf>
    <xf numFmtId="0" fontId="5" fillId="2" borderId="6" xfId="0" applyFont="1" applyFill="1" applyBorder="1" applyAlignment="1">
      <alignment horizontal="right" vertical="center" wrapText="1"/>
    </xf>
    <xf numFmtId="0" fontId="2" fillId="2" borderId="14" xfId="0" applyFont="1" applyFill="1" applyBorder="1" applyAlignment="1">
      <alignment horizontal="right" vertical="center" wrapText="1"/>
    </xf>
    <xf numFmtId="0" fontId="4" fillId="0" borderId="25" xfId="0" applyFont="1" applyBorder="1" applyAlignment="1" applyProtection="1">
      <alignment horizontal="center"/>
      <protection locked="0"/>
    </xf>
    <xf numFmtId="0" fontId="4" fillId="5" borderId="24" xfId="0" applyFont="1" applyFill="1" applyBorder="1" applyAlignment="1" applyProtection="1">
      <alignment horizontal="center"/>
      <protection locked="0"/>
    </xf>
    <xf numFmtId="0" fontId="4" fillId="5" borderId="25" xfId="0" applyFont="1" applyFill="1" applyBorder="1" applyAlignment="1" applyProtection="1">
      <alignment horizontal="center"/>
      <protection locked="0"/>
    </xf>
    <xf numFmtId="164" fontId="4" fillId="3" borderId="23" xfId="0" applyNumberFormat="1" applyFont="1" applyFill="1" applyBorder="1" applyAlignment="1" applyProtection="1">
      <alignment horizontal="center"/>
      <protection hidden="1"/>
    </xf>
    <xf numFmtId="1" fontId="4" fillId="3" borderId="23" xfId="0" applyNumberFormat="1" applyFont="1" applyFill="1" applyBorder="1" applyAlignment="1" applyProtection="1">
      <alignment horizontal="center"/>
      <protection hidden="1"/>
    </xf>
    <xf numFmtId="0" fontId="9" fillId="4" borderId="0" xfId="0" applyFont="1" applyFill="1" applyAlignment="1">
      <alignment horizontal="center" vertical="center" wrapText="1"/>
    </xf>
    <xf numFmtId="0" fontId="1" fillId="4" borderId="0" xfId="0" applyFont="1" applyFill="1" applyProtection="1">
      <protection locked="0"/>
    </xf>
    <xf numFmtId="0" fontId="1" fillId="0" borderId="0" xfId="0" applyFont="1" applyProtection="1">
      <protection locked="0"/>
    </xf>
    <xf numFmtId="0" fontId="2" fillId="0" borderId="0" xfId="0" applyFont="1" applyAlignment="1" applyProtection="1">
      <alignment wrapText="1"/>
      <protection locked="0"/>
    </xf>
    <xf numFmtId="2" fontId="1" fillId="3" borderId="1" xfId="0" applyNumberFormat="1" applyFont="1" applyFill="1" applyBorder="1" applyAlignment="1" applyProtection="1">
      <alignment horizontal="center" wrapText="1"/>
      <protection locked="0"/>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1" fillId="0" borderId="1" xfId="0" applyFont="1" applyBorder="1" applyProtection="1">
      <protection locked="0"/>
    </xf>
    <xf numFmtId="0" fontId="1" fillId="0" borderId="1" xfId="0" applyFont="1" applyBorder="1" applyAlignment="1" applyProtection="1">
      <alignment horizontal="center"/>
      <protection locked="0"/>
    </xf>
    <xf numFmtId="2" fontId="1" fillId="3" borderId="1" xfId="0" applyNumberFormat="1" applyFont="1" applyFill="1" applyBorder="1" applyAlignment="1" applyProtection="1">
      <alignment horizontal="center"/>
      <protection locked="0"/>
    </xf>
    <xf numFmtId="0" fontId="2" fillId="2" borderId="17" xfId="0" applyFont="1" applyFill="1" applyBorder="1" applyAlignment="1">
      <alignment horizontal="center" wrapText="1"/>
    </xf>
    <xf numFmtId="0" fontId="2" fillId="2" borderId="11" xfId="0" applyFont="1" applyFill="1" applyBorder="1" applyAlignment="1">
      <alignment horizont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64" fontId="7" fillId="3" borderId="26" xfId="0" applyNumberFormat="1" applyFont="1" applyFill="1" applyBorder="1" applyAlignment="1">
      <alignment horizontal="center"/>
    </xf>
    <xf numFmtId="1" fontId="7" fillId="3" borderId="23" xfId="0" applyNumberFormat="1" applyFont="1" applyFill="1" applyBorder="1" applyAlignment="1">
      <alignment horizontal="center"/>
    </xf>
    <xf numFmtId="0" fontId="5" fillId="2" borderId="14" xfId="0" applyFont="1" applyFill="1" applyBorder="1" applyAlignment="1">
      <alignment horizontal="right" vertical="center" wrapText="1"/>
    </xf>
    <xf numFmtId="0" fontId="4" fillId="3" borderId="10" xfId="0" applyFont="1" applyFill="1" applyBorder="1" applyAlignment="1">
      <alignment horizontal="center"/>
    </xf>
    <xf numFmtId="0" fontId="1" fillId="0" borderId="0" xfId="0" applyFont="1" applyAlignment="1" applyProtection="1">
      <alignment horizontal="center"/>
      <protection locked="0"/>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3" fillId="5" borderId="0" xfId="0" applyFont="1" applyFill="1" applyAlignment="1">
      <alignment horizontal="right" wrapText="1"/>
    </xf>
    <xf numFmtId="0" fontId="12" fillId="5" borderId="0" xfId="0" applyFont="1" applyFill="1" applyAlignment="1">
      <alignment horizontal="right" wrapText="1"/>
    </xf>
    <xf numFmtId="0" fontId="12" fillId="5" borderId="0" xfId="0" applyFont="1" applyFill="1" applyAlignment="1">
      <alignment horizontal="center" vertical="center" wrapText="1"/>
    </xf>
    <xf numFmtId="0" fontId="10" fillId="4" borderId="6"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20"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14" fontId="1" fillId="3" borderId="7" xfId="0" applyNumberFormat="1"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5" fillId="2" borderId="18" xfId="0" applyFont="1" applyFill="1" applyBorder="1" applyAlignment="1">
      <alignment horizontal="center" wrapText="1"/>
    </xf>
    <xf numFmtId="0" fontId="5" fillId="2" borderId="19" xfId="0" applyFont="1" applyFill="1" applyBorder="1" applyAlignment="1">
      <alignment horizont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5" borderId="22" xfId="0" applyFont="1" applyFill="1" applyBorder="1" applyAlignment="1" applyProtection="1">
      <alignment horizontal="left"/>
      <protection locked="0"/>
    </xf>
    <xf numFmtId="0" fontId="4" fillId="5" borderId="21" xfId="0" applyFont="1" applyFill="1" applyBorder="1" applyAlignment="1" applyProtection="1">
      <alignment horizontal="left"/>
      <protection locked="0"/>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5" borderId="22" xfId="0" applyFont="1" applyFill="1" applyBorder="1" applyAlignment="1" applyProtection="1">
      <alignment horizontal="center"/>
      <protection locked="0"/>
    </xf>
    <xf numFmtId="0" fontId="4" fillId="5" borderId="19" xfId="0" applyFont="1" applyFill="1" applyBorder="1" applyAlignment="1" applyProtection="1">
      <alignment horizontal="center"/>
      <protection locked="0"/>
    </xf>
    <xf numFmtId="0" fontId="4" fillId="5" borderId="21" xfId="0" applyFont="1" applyFill="1" applyBorder="1" applyAlignment="1" applyProtection="1">
      <alignment horizontal="center"/>
      <protection locked="0"/>
    </xf>
    <xf numFmtId="0" fontId="4" fillId="5" borderId="27" xfId="0" applyFont="1" applyFill="1" applyBorder="1" applyAlignment="1" applyProtection="1">
      <alignment horizontal="center"/>
      <protection locked="0"/>
    </xf>
    <xf numFmtId="164" fontId="2" fillId="2" borderId="1" xfId="0" applyNumberFormat="1" applyFont="1" applyFill="1" applyBorder="1" applyAlignment="1" applyProtection="1">
      <alignment horizontal="center" vertical="center" wrapText="1"/>
      <protection locked="0"/>
    </xf>
  </cellXfs>
  <cellStyles count="1">
    <cellStyle name="Normal" xfId="0" builtinId="0"/>
  </cellStyles>
  <dxfs count="3">
    <dxf>
      <fill>
        <patternFill>
          <bgColor rgb="FF00B050"/>
        </patternFill>
      </fill>
    </dxf>
    <dxf>
      <font>
        <color theme="1"/>
      </font>
      <fill>
        <patternFill>
          <bgColor rgb="FFFFC000"/>
        </patternFill>
      </fill>
    </dxf>
    <dxf>
      <font>
        <color theme="0"/>
      </font>
      <fill>
        <patternFill>
          <bgColor rgb="FFFF0000"/>
        </patternFill>
      </fill>
    </dxf>
  </dxfs>
  <tableStyles count="0" defaultTableStyle="TableStyleMedium2" defaultPivotStyle="PivotStyleLight16"/>
  <colors>
    <mruColors>
      <color rgb="FF5C0000"/>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85727</xdr:colOff>
      <xdr:row>0</xdr:row>
      <xdr:rowOff>66675</xdr:rowOff>
    </xdr:from>
    <xdr:to>
      <xdr:col>0</xdr:col>
      <xdr:colOff>1019175</xdr:colOff>
      <xdr:row>2</xdr:row>
      <xdr:rowOff>326142</xdr:rowOff>
    </xdr:to>
    <xdr:pic>
      <xdr:nvPicPr>
        <xdr:cNvPr id="5" name="Picture 2" descr="HSE logo">
          <a:extLst>
            <a:ext uri="{FF2B5EF4-FFF2-40B4-BE49-F238E27FC236}">
              <a16:creationId xmlns:a16="http://schemas.microsoft.com/office/drawing/2014/main" id="{2846E6D1-D078-4F5B-930F-96DB806BC6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875" t="12500" r="27875" b="13636"/>
        <a:stretch/>
      </xdr:blipFill>
      <xdr:spPr>
        <a:xfrm>
          <a:off x="85727" y="66675"/>
          <a:ext cx="933448" cy="9625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54"/>
  <sheetViews>
    <sheetView showGridLines="0" tabSelected="1" topLeftCell="A2" zoomScale="90" zoomScaleNormal="90" workbookViewId="0">
      <selection activeCell="A9" sqref="A9"/>
    </sheetView>
  </sheetViews>
  <sheetFormatPr defaultColWidth="0" defaultRowHeight="18" zeroHeight="1"/>
  <cols>
    <col min="1" max="1" width="57" style="2" customWidth="1"/>
    <col min="2" max="6" width="13.28515625" style="3" customWidth="1"/>
    <col min="7" max="7" width="12.140625" style="2" customWidth="1"/>
    <col min="8" max="8" width="12.140625" style="3" customWidth="1"/>
    <col min="9" max="9" width="18.140625" style="4" customWidth="1"/>
    <col min="10" max="10" width="18.140625" style="5" bestFit="1" customWidth="1"/>
    <col min="11" max="11" width="1.7109375" style="2" customWidth="1"/>
    <col min="12" max="12" width="9.140625" style="2" hidden="1" customWidth="1"/>
    <col min="13" max="13" width="2.28515625" style="2" hidden="1" customWidth="1"/>
    <col min="14" max="14" width="10.85546875" style="2" hidden="1" customWidth="1"/>
    <col min="15" max="15" width="9.140625" style="2" hidden="1" customWidth="1"/>
    <col min="16" max="16" width="14.28515625" style="2" hidden="1" customWidth="1"/>
    <col min="17" max="17" width="66.140625" style="2" hidden="1" customWidth="1"/>
    <col min="18" max="18" width="9.140625" style="2" hidden="1" customWidth="1"/>
    <col min="19" max="19" width="51.7109375" style="2" hidden="1" customWidth="1"/>
    <col min="20" max="20" width="19.42578125" style="2" hidden="1" customWidth="1"/>
    <col min="21" max="23" width="9.140625" style="2" hidden="1" customWidth="1"/>
    <col min="24" max="16384" width="9" style="2" hidden="1"/>
  </cols>
  <sheetData>
    <row r="1" spans="1:20" s="23" customFormat="1" ht="28.15" customHeight="1"/>
    <row r="2" spans="1:20" s="23" customFormat="1" ht="28.15" customHeight="1">
      <c r="A2" s="46" t="s">
        <v>0</v>
      </c>
      <c r="B2" s="46"/>
      <c r="C2" s="46"/>
      <c r="D2" s="46"/>
      <c r="E2" s="46"/>
      <c r="F2" s="46"/>
      <c r="G2" s="46"/>
      <c r="H2" s="46"/>
      <c r="I2" s="44" t="s">
        <v>1</v>
      </c>
      <c r="J2" s="45"/>
    </row>
    <row r="3" spans="1:20" s="23" customFormat="1" ht="29.65" customHeight="1"/>
    <row r="4" spans="1:20" s="23" customFormat="1" ht="23.65" customHeight="1" thickBot="1"/>
    <row r="5" spans="1:20" s="25" customFormat="1" ht="23.65" customHeight="1" thickTop="1">
      <c r="A5" s="16" t="s">
        <v>2</v>
      </c>
      <c r="B5" s="67"/>
      <c r="C5" s="67"/>
      <c r="D5" s="67"/>
      <c r="E5" s="67"/>
      <c r="F5" s="67"/>
      <c r="G5" s="67"/>
      <c r="H5" s="67"/>
      <c r="I5" s="67"/>
      <c r="J5" s="67"/>
      <c r="K5" s="24"/>
    </row>
    <row r="6" spans="1:20" s="25" customFormat="1" ht="23.65" customHeight="1" thickBot="1">
      <c r="A6" s="17" t="s">
        <v>3</v>
      </c>
      <c r="B6" s="68"/>
      <c r="C6" s="68"/>
      <c r="D6" s="68"/>
      <c r="E6" s="68"/>
      <c r="F6" s="68"/>
      <c r="G6" s="68"/>
      <c r="H6" s="68"/>
      <c r="I6" s="68"/>
      <c r="J6" s="68"/>
      <c r="K6" s="24"/>
    </row>
    <row r="7" spans="1:20" s="26" customFormat="1" ht="65.25" customHeight="1" thickTop="1">
      <c r="A7" s="59" t="s">
        <v>4</v>
      </c>
      <c r="B7" s="63" t="s">
        <v>5</v>
      </c>
      <c r="C7" s="64"/>
      <c r="D7" s="53" t="s">
        <v>6</v>
      </c>
      <c r="E7" s="55" t="s">
        <v>7</v>
      </c>
      <c r="F7" s="55" t="s">
        <v>8</v>
      </c>
      <c r="G7" s="65" t="s">
        <v>9</v>
      </c>
      <c r="H7" s="66"/>
      <c r="I7" s="69" t="s">
        <v>10</v>
      </c>
      <c r="J7" s="69" t="s">
        <v>11</v>
      </c>
      <c r="K7" s="24"/>
      <c r="L7" s="25"/>
      <c r="M7" s="25"/>
      <c r="N7" s="75" t="s">
        <v>12</v>
      </c>
      <c r="O7" s="25"/>
      <c r="P7" s="75" t="s">
        <v>13</v>
      </c>
      <c r="Q7" s="75" t="s">
        <v>14</v>
      </c>
      <c r="S7" s="75" t="s">
        <v>15</v>
      </c>
      <c r="T7" s="75" t="s">
        <v>16</v>
      </c>
    </row>
    <row r="8" spans="1:20" s="26" customFormat="1" ht="46.5" customHeight="1">
      <c r="A8" s="60"/>
      <c r="B8" s="33" t="s">
        <v>17</v>
      </c>
      <c r="C8" s="34" t="s">
        <v>18</v>
      </c>
      <c r="D8" s="54"/>
      <c r="E8" s="56"/>
      <c r="F8" s="56"/>
      <c r="G8" s="35" t="s">
        <v>19</v>
      </c>
      <c r="H8" s="36" t="s">
        <v>20</v>
      </c>
      <c r="I8" s="70"/>
      <c r="J8" s="70"/>
      <c r="K8" s="24"/>
      <c r="L8" s="25"/>
      <c r="M8" s="25"/>
      <c r="N8" s="75"/>
      <c r="O8" s="25"/>
      <c r="P8" s="75"/>
      <c r="Q8" s="75"/>
      <c r="S8" s="75"/>
      <c r="T8" s="75"/>
    </row>
    <row r="9" spans="1:20" s="25" customFormat="1" ht="21" customHeight="1">
      <c r="A9" s="8"/>
      <c r="B9" s="40" t="str">
        <f>IF(OR(LEN(A9)&lt;=4,C9&gt;0),"",VLOOKUP(A9,S$9:T$49,2,FALSE))</f>
        <v/>
      </c>
      <c r="C9" s="9"/>
      <c r="D9" s="14" t="str">
        <f>IF(SUM(B9:C9)=0,"",(IF(C9&gt;0,(C9/2.5)^2*100/8,(B9/2.5)^2*100/8)))</f>
        <v/>
      </c>
      <c r="E9" s="15" t="str">
        <f>IF(SUM(B9:C9)=0,"",IF(C9&gt;0,IF((2.5/C9)^2*8/24&gt;1,"&gt;24",(2.5/C9)^2*8/24),IF((2.5/B9)^2*8/24&gt;1,"&gt;24",(2.5/B9)^2*8/24)))</f>
        <v/>
      </c>
      <c r="F9" s="15" t="str">
        <f>IF(SUM(B9:C9)=0,"",IF(C9&gt;0,IF((5/C9)^2*8/24&gt;1,"&gt;24",(5/C9)^2*8/24),IF((5/B9)^2*8/24&gt;1,"&gt;24",(5/B9)^2*8/24)))</f>
        <v/>
      </c>
      <c r="G9" s="10"/>
      <c r="H9" s="11"/>
      <c r="I9" s="12" t="str">
        <f t="shared" ref="I9:I14" si="0">IF(OR(SUM(B9:C9)=0,N9=0),"",IF(C9&gt;0,C9*SQRT(N9/8),B9*SQRT(N9/8)))</f>
        <v/>
      </c>
      <c r="J9" s="13" t="str">
        <f t="shared" ref="J9:J14" si="1">IF(OR(SUM(B9:C9)=0,N9=0),"",IF(C9&gt;0,(C9/2.5)^2*N9/8*100,(B9/2.5)^2*N9/8*100))</f>
        <v/>
      </c>
      <c r="K9" s="24"/>
      <c r="N9" s="27">
        <f t="shared" ref="N9:N14" si="2">G9+H9/60</f>
        <v>0</v>
      </c>
      <c r="P9" s="28">
        <v>0</v>
      </c>
      <c r="Q9" s="29" t="s">
        <v>21</v>
      </c>
      <c r="S9" s="30" t="s">
        <v>22</v>
      </c>
      <c r="T9" s="31">
        <v>5</v>
      </c>
    </row>
    <row r="10" spans="1:20" s="25" customFormat="1" ht="21" customHeight="1">
      <c r="A10" s="8"/>
      <c r="B10" s="40" t="str">
        <f t="shared" ref="B10:B14" si="3">IF(OR(LEN(A10)&lt;=4,C10&gt;0),"",VLOOKUP(A10,S$9:T$49,2,FALSE))</f>
        <v/>
      </c>
      <c r="C10" s="9"/>
      <c r="D10" s="14" t="str">
        <f t="shared" ref="D10:D14" si="4">IF(SUM(B10:C10)=0,"",(IF(C10&gt;0,(C10/2.5)^2*100/8,(B10/2.5)^2*100/8)))</f>
        <v/>
      </c>
      <c r="E10" s="15" t="str">
        <f t="shared" ref="E10:E14" si="5">IF(SUM(B10:C10)=0,"",IF(C10&gt;0,IF((2.5/C10)^2*8/24&gt;1,"&gt;24",(2.5/C10)^2*8/24),IF((2.5/B10)^2*8/24&gt;1,"&gt;24",(2.5/B10)^2*8/24)))</f>
        <v/>
      </c>
      <c r="F10" s="15" t="str">
        <f t="shared" ref="F10:F14" si="6">IF(SUM(B10:C10)=0,"",IF(C10&gt;0,IF((5/C10)^2*8/24&gt;1,"&gt;24",(5/C10)^2*8/24),IF((5/B10)^2*8/24&gt;1,"&gt;24",(5/B10)^2*8/24)))</f>
        <v/>
      </c>
      <c r="G10" s="10"/>
      <c r="H10" s="11"/>
      <c r="I10" s="12" t="str">
        <f t="shared" si="0"/>
        <v/>
      </c>
      <c r="J10" s="13" t="str">
        <f t="shared" si="1"/>
        <v/>
      </c>
      <c r="K10" s="24"/>
      <c r="N10" s="32">
        <f t="shared" si="2"/>
        <v>0</v>
      </c>
      <c r="P10" s="31">
        <v>2</v>
      </c>
      <c r="Q10" s="30" t="s">
        <v>23</v>
      </c>
      <c r="S10" s="30" t="s">
        <v>24</v>
      </c>
      <c r="T10" s="31">
        <v>10</v>
      </c>
    </row>
    <row r="11" spans="1:20" s="25" customFormat="1" ht="21" customHeight="1">
      <c r="A11" s="8"/>
      <c r="B11" s="40" t="str">
        <f t="shared" si="3"/>
        <v/>
      </c>
      <c r="C11" s="9"/>
      <c r="D11" s="14" t="str">
        <f t="shared" si="4"/>
        <v/>
      </c>
      <c r="E11" s="15" t="str">
        <f t="shared" si="5"/>
        <v/>
      </c>
      <c r="F11" s="15" t="str">
        <f t="shared" si="6"/>
        <v/>
      </c>
      <c r="G11" s="10"/>
      <c r="H11" s="11"/>
      <c r="I11" s="12" t="str">
        <f t="shared" si="0"/>
        <v/>
      </c>
      <c r="J11" s="13" t="str">
        <f t="shared" si="1"/>
        <v/>
      </c>
      <c r="K11" s="24"/>
      <c r="N11" s="32">
        <f t="shared" si="2"/>
        <v>0</v>
      </c>
      <c r="P11" s="31">
        <v>2.5</v>
      </c>
      <c r="Q11" s="30" t="s">
        <v>25</v>
      </c>
      <c r="S11" s="30" t="s">
        <v>26</v>
      </c>
      <c r="T11" s="31">
        <v>8</v>
      </c>
    </row>
    <row r="12" spans="1:20" s="25" customFormat="1" ht="21" customHeight="1">
      <c r="A12" s="8"/>
      <c r="B12" s="40" t="str">
        <f t="shared" si="3"/>
        <v/>
      </c>
      <c r="C12" s="9"/>
      <c r="D12" s="14" t="str">
        <f t="shared" si="4"/>
        <v/>
      </c>
      <c r="E12" s="15" t="str">
        <f t="shared" si="5"/>
        <v/>
      </c>
      <c r="F12" s="15" t="str">
        <f t="shared" si="6"/>
        <v/>
      </c>
      <c r="G12" s="10"/>
      <c r="H12" s="11"/>
      <c r="I12" s="12" t="str">
        <f t="shared" si="0"/>
        <v/>
      </c>
      <c r="J12" s="13" t="str">
        <f t="shared" si="1"/>
        <v/>
      </c>
      <c r="K12" s="24"/>
      <c r="N12" s="32">
        <f t="shared" si="2"/>
        <v>0</v>
      </c>
      <c r="P12" s="31">
        <v>4</v>
      </c>
      <c r="Q12" s="30" t="s">
        <v>27</v>
      </c>
      <c r="S12" s="30" t="s">
        <v>28</v>
      </c>
      <c r="T12" s="31">
        <v>11</v>
      </c>
    </row>
    <row r="13" spans="1:20" s="25" customFormat="1" ht="21" customHeight="1">
      <c r="A13" s="8"/>
      <c r="B13" s="40" t="str">
        <f t="shared" si="3"/>
        <v/>
      </c>
      <c r="C13" s="9"/>
      <c r="D13" s="14" t="str">
        <f t="shared" si="4"/>
        <v/>
      </c>
      <c r="E13" s="15" t="str">
        <f t="shared" si="5"/>
        <v/>
      </c>
      <c r="F13" s="15" t="str">
        <f t="shared" si="6"/>
        <v/>
      </c>
      <c r="G13" s="10"/>
      <c r="H13" s="11"/>
      <c r="I13" s="12" t="str">
        <f t="shared" si="0"/>
        <v/>
      </c>
      <c r="J13" s="13" t="str">
        <f t="shared" si="1"/>
        <v/>
      </c>
      <c r="K13" s="24"/>
      <c r="N13" s="32">
        <f t="shared" si="2"/>
        <v>0</v>
      </c>
      <c r="P13" s="31">
        <v>5.0000000010000001</v>
      </c>
      <c r="Q13" s="30" t="s">
        <v>29</v>
      </c>
      <c r="S13" s="30" t="s">
        <v>30</v>
      </c>
      <c r="T13" s="31">
        <v>7</v>
      </c>
    </row>
    <row r="14" spans="1:20" s="25" customFormat="1" ht="21" customHeight="1" thickBot="1">
      <c r="A14" s="8"/>
      <c r="B14" s="40" t="str">
        <f t="shared" si="3"/>
        <v/>
      </c>
      <c r="C14" s="18"/>
      <c r="D14" s="14" t="str">
        <f t="shared" si="4"/>
        <v/>
      </c>
      <c r="E14" s="15" t="str">
        <f t="shared" si="5"/>
        <v/>
      </c>
      <c r="F14" s="15" t="str">
        <f t="shared" si="6"/>
        <v/>
      </c>
      <c r="G14" s="19"/>
      <c r="H14" s="20"/>
      <c r="I14" s="21" t="str">
        <f t="shared" si="0"/>
        <v/>
      </c>
      <c r="J14" s="22" t="str">
        <f t="shared" si="1"/>
        <v/>
      </c>
      <c r="K14" s="24"/>
      <c r="N14" s="32">
        <f t="shared" si="2"/>
        <v>0</v>
      </c>
      <c r="S14" s="30" t="s">
        <v>31</v>
      </c>
      <c r="T14" s="31">
        <v>4</v>
      </c>
    </row>
    <row r="15" spans="1:20" s="25" customFormat="1" ht="64.5" customHeight="1" thickTop="1">
      <c r="A15" s="47" t="s">
        <v>32</v>
      </c>
      <c r="B15" s="48"/>
      <c r="C15" s="48"/>
      <c r="D15" s="48"/>
      <c r="E15" s="48"/>
      <c r="F15" s="48"/>
      <c r="G15" s="48"/>
      <c r="H15" s="48"/>
      <c r="I15" s="42" t="s">
        <v>33</v>
      </c>
      <c r="J15" s="43" t="s">
        <v>34</v>
      </c>
      <c r="K15" s="24"/>
      <c r="S15" s="30" t="s">
        <v>35</v>
      </c>
      <c r="T15" s="31">
        <v>9</v>
      </c>
    </row>
    <row r="16" spans="1:20" s="25" customFormat="1" ht="23.65" customHeight="1" thickBot="1">
      <c r="A16" s="49"/>
      <c r="B16" s="50"/>
      <c r="C16" s="50"/>
      <c r="D16" s="50"/>
      <c r="E16" s="50"/>
      <c r="F16" s="50"/>
      <c r="G16" s="50"/>
      <c r="H16" s="50"/>
      <c r="I16" s="37" t="str">
        <f>IF(SUM(I9:I14)=0,"",SQRT(SUMSQ(I9:I14)))</f>
        <v/>
      </c>
      <c r="J16" s="38" t="str">
        <f>IF(SUM(J9:J14)=0,"",SUM(J9:J14))</f>
        <v/>
      </c>
      <c r="K16" s="24"/>
      <c r="S16" s="30" t="s">
        <v>36</v>
      </c>
      <c r="T16" s="31">
        <v>8</v>
      </c>
    </row>
    <row r="17" spans="1:20" s="25" customFormat="1" ht="49.5" customHeight="1" thickTop="1" thickBot="1">
      <c r="A17" s="51"/>
      <c r="B17" s="52"/>
      <c r="C17" s="52"/>
      <c r="D17" s="52"/>
      <c r="E17" s="52"/>
      <c r="F17" s="52"/>
      <c r="G17" s="52"/>
      <c r="H17" s="52"/>
      <c r="I17" s="57" t="str">
        <f>IF(SUM(I9:I14)=0,"",LOOKUP(I16,P9:P13,Q9:Q13))</f>
        <v/>
      </c>
      <c r="J17" s="58"/>
      <c r="K17" s="24"/>
      <c r="S17" s="30" t="s">
        <v>37</v>
      </c>
      <c r="T17" s="31">
        <v>8</v>
      </c>
    </row>
    <row r="18" spans="1:20" s="25" customFormat="1" ht="23.65" customHeight="1" thickTop="1">
      <c r="A18" s="16" t="s">
        <v>38</v>
      </c>
      <c r="B18" s="71"/>
      <c r="C18" s="71"/>
      <c r="D18" s="71"/>
      <c r="E18" s="71"/>
      <c r="F18" s="71"/>
      <c r="G18" s="71"/>
      <c r="H18" s="72"/>
      <c r="I18" s="16" t="s">
        <v>39</v>
      </c>
      <c r="J18" s="61">
        <f ca="1">TODAY()</f>
        <v>45436</v>
      </c>
      <c r="K18" s="24"/>
      <c r="S18" s="30" t="s">
        <v>40</v>
      </c>
      <c r="T18" s="31">
        <v>19</v>
      </c>
    </row>
    <row r="19" spans="1:20" s="25" customFormat="1" ht="23.65" customHeight="1" thickBot="1">
      <c r="A19" s="17" t="s">
        <v>41</v>
      </c>
      <c r="B19" s="73"/>
      <c r="C19" s="73"/>
      <c r="D19" s="73"/>
      <c r="E19" s="73"/>
      <c r="F19" s="73"/>
      <c r="G19" s="73"/>
      <c r="H19" s="74"/>
      <c r="I19" s="39" t="s">
        <v>42</v>
      </c>
      <c r="J19" s="62"/>
      <c r="K19" s="24"/>
      <c r="S19" s="30" t="s">
        <v>43</v>
      </c>
      <c r="T19" s="31">
        <v>7</v>
      </c>
    </row>
    <row r="20" spans="1:20" s="25" customFormat="1" ht="18" customHeight="1" thickTop="1">
      <c r="A20" s="1"/>
      <c r="B20" s="1"/>
      <c r="C20" s="1"/>
      <c r="D20" s="1"/>
      <c r="E20" s="1"/>
      <c r="F20" s="1"/>
      <c r="G20" s="1"/>
      <c r="H20" s="1"/>
      <c r="I20" s="1"/>
      <c r="J20" s="1"/>
      <c r="K20" s="24"/>
      <c r="S20" s="30" t="s">
        <v>44</v>
      </c>
      <c r="T20" s="31">
        <v>12</v>
      </c>
    </row>
    <row r="21" spans="1:20" ht="19.5" hidden="1" customHeight="1">
      <c r="B21" s="2"/>
      <c r="C21" s="2"/>
      <c r="D21" s="2"/>
      <c r="E21" s="2"/>
      <c r="F21" s="2"/>
      <c r="H21" s="2"/>
      <c r="I21" s="2"/>
      <c r="J21" s="2"/>
      <c r="S21" s="6" t="s">
        <v>45</v>
      </c>
      <c r="T21" s="7">
        <v>18</v>
      </c>
    </row>
    <row r="22" spans="1:20" ht="19.5" hidden="1" customHeight="1">
      <c r="B22" s="2"/>
      <c r="C22" s="2"/>
      <c r="D22" s="2"/>
      <c r="E22" s="2"/>
      <c r="F22" s="2"/>
      <c r="H22" s="2"/>
      <c r="I22" s="2"/>
      <c r="J22" s="2"/>
      <c r="S22" s="6" t="s">
        <v>46</v>
      </c>
      <c r="T22" s="7">
        <v>12</v>
      </c>
    </row>
    <row r="23" spans="1:20" ht="19.5" hidden="1" customHeight="1">
      <c r="B23" s="2"/>
      <c r="C23" s="2"/>
      <c r="D23" s="2"/>
      <c r="E23" s="2"/>
      <c r="F23" s="2"/>
      <c r="H23" s="2"/>
      <c r="I23" s="2"/>
      <c r="J23" s="2"/>
      <c r="S23" s="6" t="s">
        <v>47</v>
      </c>
      <c r="T23" s="7">
        <v>9</v>
      </c>
    </row>
    <row r="24" spans="1:20" hidden="1">
      <c r="S24" s="6" t="s">
        <v>48</v>
      </c>
      <c r="T24" s="7">
        <v>14</v>
      </c>
    </row>
    <row r="25" spans="1:20" hidden="1">
      <c r="S25" s="6" t="s">
        <v>49</v>
      </c>
      <c r="T25" s="7">
        <v>18</v>
      </c>
    </row>
    <row r="26" spans="1:20" hidden="1">
      <c r="S26" s="6" t="s">
        <v>50</v>
      </c>
      <c r="T26" s="7">
        <v>18</v>
      </c>
    </row>
    <row r="27" spans="1:20" hidden="1">
      <c r="S27" s="6" t="s">
        <v>51</v>
      </c>
      <c r="T27" s="7">
        <v>4</v>
      </c>
    </row>
    <row r="28" spans="1:20" hidden="1">
      <c r="S28" s="6" t="s">
        <v>52</v>
      </c>
      <c r="T28" s="7">
        <v>25</v>
      </c>
    </row>
    <row r="29" spans="1:20" hidden="1">
      <c r="S29" s="6" t="s">
        <v>53</v>
      </c>
      <c r="T29" s="7">
        <v>13</v>
      </c>
    </row>
    <row r="30" spans="1:20" hidden="1">
      <c r="S30" s="6" t="s">
        <v>54</v>
      </c>
      <c r="T30" s="7">
        <v>12</v>
      </c>
    </row>
    <row r="31" spans="1:20" hidden="1">
      <c r="S31" s="6" t="s">
        <v>55</v>
      </c>
      <c r="T31" s="7">
        <v>13</v>
      </c>
    </row>
    <row r="32" spans="1:20" hidden="1">
      <c r="S32" s="6" t="s">
        <v>56</v>
      </c>
      <c r="T32" s="7">
        <v>4</v>
      </c>
    </row>
    <row r="33" spans="19:20" hidden="1">
      <c r="S33" s="6" t="s">
        <v>57</v>
      </c>
      <c r="T33" s="7">
        <v>5</v>
      </c>
    </row>
    <row r="34" spans="19:20" hidden="1">
      <c r="S34" s="6" t="s">
        <v>58</v>
      </c>
      <c r="T34" s="7">
        <v>7</v>
      </c>
    </row>
    <row r="35" spans="19:20" hidden="1">
      <c r="S35" s="6" t="s">
        <v>59</v>
      </c>
      <c r="T35" s="7">
        <v>6</v>
      </c>
    </row>
    <row r="36" spans="19:20" hidden="1">
      <c r="S36" s="6" t="s">
        <v>60</v>
      </c>
      <c r="T36" s="7">
        <v>7</v>
      </c>
    </row>
    <row r="37" spans="19:20" hidden="1">
      <c r="S37" s="6" t="s">
        <v>61</v>
      </c>
      <c r="T37" s="7">
        <v>6</v>
      </c>
    </row>
    <row r="38" spans="19:20" hidden="1">
      <c r="S38" s="6" t="s">
        <v>62</v>
      </c>
      <c r="T38" s="7">
        <v>7</v>
      </c>
    </row>
    <row r="39" spans="19:20" hidden="1">
      <c r="S39" s="6" t="s">
        <v>63</v>
      </c>
      <c r="T39" s="7">
        <v>31</v>
      </c>
    </row>
    <row r="40" spans="19:20" hidden="1">
      <c r="S40" s="6" t="s">
        <v>64</v>
      </c>
      <c r="T40" s="7">
        <v>5</v>
      </c>
    </row>
    <row r="41" spans="19:20" hidden="1">
      <c r="S41" s="6" t="s">
        <v>65</v>
      </c>
      <c r="T41" s="7">
        <v>10</v>
      </c>
    </row>
    <row r="42" spans="19:20" hidden="1">
      <c r="S42" s="6" t="s">
        <v>66</v>
      </c>
      <c r="T42" s="7">
        <v>8</v>
      </c>
    </row>
    <row r="43" spans="19:20" hidden="1">
      <c r="S43" s="6" t="s">
        <v>67</v>
      </c>
      <c r="T43" s="7">
        <v>3</v>
      </c>
    </row>
    <row r="44" spans="19:20" hidden="1">
      <c r="S44" s="6" t="s">
        <v>68</v>
      </c>
      <c r="T44" s="7">
        <v>20</v>
      </c>
    </row>
    <row r="45" spans="19:20" hidden="1">
      <c r="S45" s="6" t="s">
        <v>69</v>
      </c>
      <c r="T45" s="7">
        <v>26</v>
      </c>
    </row>
    <row r="46" spans="19:20" hidden="1">
      <c r="S46" s="6" t="s">
        <v>70</v>
      </c>
      <c r="T46" s="7">
        <v>18</v>
      </c>
    </row>
    <row r="47" spans="19:20" hidden="1">
      <c r="S47" s="6" t="s">
        <v>71</v>
      </c>
      <c r="T47" s="7">
        <v>11</v>
      </c>
    </row>
    <row r="48" spans="19:20" hidden="1">
      <c r="S48" s="6" t="s">
        <v>72</v>
      </c>
      <c r="T48" s="7">
        <v>3</v>
      </c>
    </row>
    <row r="49" spans="19:20" hidden="1">
      <c r="S49" s="6" t="s">
        <v>73</v>
      </c>
      <c r="T49" s="7">
        <v>4</v>
      </c>
    </row>
    <row r="50" spans="19:20" hidden="1">
      <c r="S50" s="6" t="s">
        <v>74</v>
      </c>
      <c r="T50" s="7">
        <v>9</v>
      </c>
    </row>
    <row r="54" spans="19:20" hidden="1">
      <c r="S54" s="25"/>
      <c r="T54" s="41"/>
    </row>
  </sheetData>
  <sheetProtection algorithmName="SHA-512" hashValue="fRoAos1tC+j7saTKysdvharKKDO0CGHpg0JtxKGg+/O5e9WmYQ66kElOE5ezu7U2aFg2vpUwogsQrRjccQAtLg==" saltValue="NAjUN9u0Esmazv6CdStUOQ==" spinCount="100000" sheet="1" selectLockedCells="1"/>
  <protectedRanges>
    <protectedRange sqref="A9:A14" name="Range1"/>
  </protectedRanges>
  <mergeCells count="22">
    <mergeCell ref="T7:T8"/>
    <mergeCell ref="N7:N8"/>
    <mergeCell ref="P7:P8"/>
    <mergeCell ref="Q7:Q8"/>
    <mergeCell ref="S7:S8"/>
    <mergeCell ref="J18:J19"/>
    <mergeCell ref="B7:C7"/>
    <mergeCell ref="G7:H7"/>
    <mergeCell ref="B5:J5"/>
    <mergeCell ref="B6:J6"/>
    <mergeCell ref="I7:I8"/>
    <mergeCell ref="J7:J8"/>
    <mergeCell ref="B18:H18"/>
    <mergeCell ref="B19:H19"/>
    <mergeCell ref="I2:J2"/>
    <mergeCell ref="A2:H2"/>
    <mergeCell ref="A15:H17"/>
    <mergeCell ref="D7:D8"/>
    <mergeCell ref="E7:E8"/>
    <mergeCell ref="F7:F8"/>
    <mergeCell ref="I17:J17"/>
    <mergeCell ref="A7:A8"/>
  </mergeCells>
  <conditionalFormatting sqref="I17">
    <cfRule type="expression" dxfId="2" priority="7" stopIfTrue="1">
      <formula>ROUND(VALUE($I$16),1)&gt;$P$13</formula>
    </cfRule>
    <cfRule type="expression" dxfId="1" priority="8" stopIfTrue="1">
      <formula>ROUND(VALUE($I$16),1)&gt;=$P$11</formula>
    </cfRule>
    <cfRule type="expression" dxfId="0" priority="9">
      <formula>ROUND(VALUE($I$16),1)&gt;$P$9</formula>
    </cfRule>
  </conditionalFormatting>
  <dataValidations count="5">
    <dataValidation type="decimal" allowBlank="1" showErrorMessage="1" error="Value must be between 0 and 100" promptTitle="User value" prompt="User value over-rides a  HSE recommended value. _x000a_Delete entry to revert to recommended value" sqref="C9:C14" xr:uid="{00000000-0002-0000-0000-000001000000}">
      <formula1>0</formula1>
      <formula2>100</formula2>
    </dataValidation>
    <dataValidation type="decimal" allowBlank="1" showInputMessage="1" showErrorMessage="1" sqref="G9:G14" xr:uid="{00000000-0002-0000-0000-000002000000}">
      <formula1>0</formula1>
      <formula2>20</formula2>
    </dataValidation>
    <dataValidation type="whole" allowBlank="1" showInputMessage="1" showErrorMessage="1" errorTitle="MInutes" error="For values more than 200 minutes, use hours &amp; minutes" promptTitle="Exposure duration minutes" sqref="H9:H14" xr:uid="{00000000-0002-0000-0000-000004000000}">
      <formula1>0</formula1>
      <formula2>200</formula2>
    </dataValidation>
    <dataValidation type="list" allowBlank="1" showInputMessage="1" showErrorMessage="1" sqref="A33" xr:uid="{00000000-0002-0000-0000-000000000000}">
      <formula1>$S$9:$S$42</formula1>
    </dataValidation>
    <dataValidation type="list" errorStyle="information" allowBlank="1" showErrorMessage="1" errorTitle="Manual tool entry" error="To add tool, Vibration magnitude must be entered in column D" promptTitle="Tool selector" prompt="Select from a drop-down list of common tools and HSE recommended initial tool magnitude values" sqref="A9:A14" xr:uid="{E8C9C63D-0277-4171-A938-8DF36604E9EE}">
      <formula1>$S$7:$S$49</formula1>
    </dataValidation>
  </dataValidations>
  <pageMargins left="0.7" right="0.7" top="0.75" bottom="0.75" header="0.3" footer="0.3"/>
  <pageSetup paperSize="9" scale="6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DE3BD921E3DD418055F12610477BC9" ma:contentTypeVersion="13" ma:contentTypeDescription="Create a new document." ma:contentTypeScope="" ma:versionID="00b0046e49db5945f298cd9ca717749d">
  <xsd:schema xmlns:xsd="http://www.w3.org/2001/XMLSchema" xmlns:xs="http://www.w3.org/2001/XMLSchema" xmlns:p="http://schemas.microsoft.com/office/2006/metadata/properties" xmlns:ns3="4ca1aae7-52f3-4888-a3a9-80000c83842a" xmlns:ns4="90425da6-4405-4c1d-9bee-a011cf4fcfd3" targetNamespace="http://schemas.microsoft.com/office/2006/metadata/properties" ma:root="true" ma:fieldsID="7e8521d899ae4c1f68d02e2db044c566" ns3:_="" ns4:_="">
    <xsd:import namespace="4ca1aae7-52f3-4888-a3a9-80000c83842a"/>
    <xsd:import namespace="90425da6-4405-4c1d-9bee-a011cf4fcfd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a1aae7-52f3-4888-a3a9-80000c8384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MediaServiceLocation" ma:internalName="MediaServiceLocatio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425da6-4405-4c1d-9bee-a011cf4fcfd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5D4CEC-C11D-48F5-A70E-57AC4AD7E32D}"/>
</file>

<file path=customXml/itemProps2.xml><?xml version="1.0" encoding="utf-8"?>
<ds:datastoreItem xmlns:ds="http://schemas.openxmlformats.org/officeDocument/2006/customXml" ds:itemID="{C41B6A32-DE53-415A-8A14-FD2EAD020DE2}"/>
</file>

<file path=customXml/itemProps3.xml><?xml version="1.0" encoding="utf-8"?>
<ds:datastoreItem xmlns:ds="http://schemas.openxmlformats.org/officeDocument/2006/customXml" ds:itemID="{0E21820E-34BF-4E35-9708-25B53516F3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Delderfield</dc:creator>
  <cp:keywords/>
  <dc:description/>
  <cp:lastModifiedBy>Deryck Schendel - TW Health and Safety</cp:lastModifiedBy>
  <cp:revision/>
  <dcterms:created xsi:type="dcterms:W3CDTF">2020-06-01T13:36:17Z</dcterms:created>
  <dcterms:modified xsi:type="dcterms:W3CDTF">2024-05-24T15:25:43Z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0x0101002FDE3BD921E3DD418055F12610477BC9</vt:lpwstr>
  </property>
</Properties>
</file>